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45" windowWidth="8070" windowHeight="5190" activeTab="0"/>
  </bookViews>
  <sheets>
    <sheet name="20081" sheetId="1" r:id="rId1"/>
  </sheets>
  <definedNames>
    <definedName name="_xlnm.Print_Area" localSheetId="0">'20081'!$A$1:$M$69</definedName>
    <definedName name="gr_11">'20081'!$C$9</definedName>
    <definedName name="gr_12">'20081'!$C$7</definedName>
    <definedName name="gr_13">'20081'!$C$6</definedName>
    <definedName name="gr_14">'20081'!$C$8</definedName>
    <definedName name="gr_15">'20081'!#REF!</definedName>
    <definedName name="gr_21">'20081'!$E$8</definedName>
    <definedName name="gr_22">'20081'!$E$9</definedName>
    <definedName name="gr_23">'20081'!$E$6</definedName>
    <definedName name="gr_24">'20081'!$E$7</definedName>
    <definedName name="gr_25">'20081'!#REF!</definedName>
    <definedName name="Pausenzeit">'20081'!$H$3</definedName>
    <definedName name="Spielzeit">'20081'!$H$2</definedName>
    <definedName name="te36">'20081'!$F$31</definedName>
    <definedName name="te37">'20081'!$F$32</definedName>
    <definedName name="te38">'20081'!$F$33</definedName>
    <definedName name="te39">'20081'!$F$34</definedName>
    <definedName name="te40">'20081'!#REF!</definedName>
    <definedName name="te43">'20081'!$F$37</definedName>
    <definedName name="te44">'20081'!$F$38</definedName>
    <definedName name="te45">'20081'!$F$39</definedName>
    <definedName name="te46">'20081'!$F$40</definedName>
    <definedName name="te47">'20081'!#REF!</definedName>
    <definedName name="tg36">'20081'!$H$31</definedName>
    <definedName name="tg37">'20081'!$H$32</definedName>
    <definedName name="tg38">'20081'!$H$33</definedName>
    <definedName name="tg39">'20081'!$H$34</definedName>
    <definedName name="tg40">'20081'!#REF!</definedName>
    <definedName name="tg43">'20081'!$H$37</definedName>
    <definedName name="tg44">'20081'!$H$38</definedName>
    <definedName name="tg45">'20081'!$H$39</definedName>
    <definedName name="tg46">'20081'!$H$40</definedName>
    <definedName name="tg47">'20081'!#REF!</definedName>
    <definedName name="th36">'20081'!$I$31</definedName>
    <definedName name="th37">'20081'!$I$32</definedName>
    <definedName name="th38">'20081'!$I$33</definedName>
    <definedName name="th39">'20081'!$I$34</definedName>
    <definedName name="th40">'20081'!#REF!</definedName>
    <definedName name="th43">'20081'!$I$37</definedName>
    <definedName name="th44">'20081'!$I$38</definedName>
    <definedName name="th45">'20081'!$I$39</definedName>
    <definedName name="th46">'20081'!$I$40</definedName>
    <definedName name="th47">'20081'!#REF!</definedName>
    <definedName name="tj36">'20081'!$K$31</definedName>
    <definedName name="tj37">'20081'!$K$32</definedName>
    <definedName name="tj38">'20081'!$K$33</definedName>
    <definedName name="tj39">'20081'!$K$34</definedName>
    <definedName name="tj40">'20081'!#REF!</definedName>
    <definedName name="tj43">'20081'!$K$37</definedName>
    <definedName name="tj44">'20081'!$K$38</definedName>
    <definedName name="tj45">'20081'!$K$39</definedName>
    <definedName name="tj46">'20081'!$K$40</definedName>
    <definedName name="tj47">'20081'!#REF!</definedName>
    <definedName name="Turnierbeginn">'20081'!$H$1</definedName>
  </definedNames>
  <calcPr fullCalcOnLoad="1"/>
</workbook>
</file>

<file path=xl/sharedStrings.xml><?xml version="1.0" encoding="utf-8"?>
<sst xmlns="http://schemas.openxmlformats.org/spreadsheetml/2006/main" count="176" uniqueCount="57">
  <si>
    <t xml:space="preserve">Turnierbeginn </t>
  </si>
  <si>
    <t>=</t>
  </si>
  <si>
    <t>Uhr</t>
  </si>
  <si>
    <t xml:space="preserve">Spielzeit </t>
  </si>
  <si>
    <t>Minuten</t>
  </si>
  <si>
    <t xml:space="preserve">Pausenzeit </t>
  </si>
  <si>
    <t>Gruppe 1</t>
  </si>
  <si>
    <t>Gruppe 2</t>
  </si>
  <si>
    <t xml:space="preserve"> </t>
  </si>
  <si>
    <t>#</t>
  </si>
  <si>
    <t>Uhrzeit</t>
  </si>
  <si>
    <t>Ergebnis</t>
  </si>
  <si>
    <t>Punkte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</si>
  <si>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</si>
  <si>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</si>
  <si>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</si>
  <si>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</si>
  <si>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</si>
  <si>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</si>
  <si>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</si>
  <si>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</si>
  <si>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</si>
  <si>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</si>
  <si>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</si>
  <si>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</si>
  <si>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</si>
  <si>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Tore</t>
  </si>
  <si>
    <t>Tordiff.</t>
  </si>
  <si>
    <t>13.</t>
  </si>
  <si>
    <t>14.</t>
  </si>
  <si>
    <t>15.</t>
  </si>
  <si>
    <t>Spiel um 7. Platz</t>
  </si>
  <si>
    <t>16.</t>
  </si>
  <si>
    <t>Spiel um 5. Platz</t>
  </si>
  <si>
    <t>Endspiele</t>
  </si>
  <si>
    <t>17.</t>
  </si>
  <si>
    <t>Spiel um 3. Platz</t>
  </si>
  <si>
    <t>18.</t>
  </si>
  <si>
    <t>Spiel um 1. Platz</t>
  </si>
  <si>
    <t>2 Viertelfinale</t>
  </si>
  <si>
    <t>1 Viertelfinale</t>
  </si>
  <si>
    <t>1. Gr. 1</t>
  </si>
  <si>
    <t>2. Gr. 2</t>
  </si>
  <si>
    <t>2. Gr. 1</t>
  </si>
  <si>
    <t>1. Gr. 2</t>
  </si>
  <si>
    <t>um ca</t>
  </si>
  <si>
    <t>TSG Neu-Isenburg</t>
  </si>
  <si>
    <t>14:30 Uhr bis 14:50 Uhr Einlagespiel TSG Jugendmannschaft</t>
  </si>
  <si>
    <t xml:space="preserve">  Siegerehrung</t>
  </si>
  <si>
    <t>TSG Mixteam</t>
  </si>
  <si>
    <t>FC Raunheim I</t>
  </si>
  <si>
    <t>FV 06 Sprendlingen I</t>
  </si>
  <si>
    <t>TSG Neu-Isenburg I</t>
  </si>
  <si>
    <t>SC Buchschlag I</t>
  </si>
  <si>
    <t>SG Heusenstamm I</t>
  </si>
  <si>
    <t>SG Dietzenbach I</t>
  </si>
  <si>
    <t>SG Germ. Kl. Krotzenburg I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</si>
</sst>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mm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2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vertical="top" wrapText="1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20" fontId="5" fillId="2" borderId="1" xfId="0" applyNumberFormat="1" applyFont="1" applyFill="1" applyBorder="1" applyAlignment="1">
      <alignment horizontal="center"/>
    </xf>
    <xf numFmtId="20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20" fontId="5" fillId="0" borderId="3" xfId="0" applyNumberFormat="1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6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/>
    </xf>
    <xf numFmtId="18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4" fillId="4" borderId="1" xfId="0" applyFont="1" applyFill="1" applyBorder="1" applyAlignment="1" applyProtection="1">
      <alignment horizontal="center"/>
      <protection hidden="1" locked="0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hidden="1" locked="0"/>
    </xf>
    <xf numFmtId="0" fontId="4" fillId="4" borderId="2" xfId="0" applyFont="1" applyFill="1" applyBorder="1" applyAlignment="1" applyProtection="1">
      <alignment horizontal="center"/>
      <protection hidden="1" locked="0"/>
    </xf>
    <xf numFmtId="0" fontId="5" fillId="4" borderId="4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center"/>
      <protection hidden="1" locked="0"/>
    </xf>
    <xf numFmtId="20" fontId="5" fillId="4" borderId="1" xfId="0" applyNumberFormat="1" applyFont="1" applyFill="1" applyBorder="1" applyAlignment="1">
      <alignment horizontal="center"/>
    </xf>
    <xf numFmtId="20" fontId="5" fillId="4" borderId="2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5" fillId="3" borderId="7" xfId="0" applyFont="1" applyFill="1" applyBorder="1" applyAlignment="1" applyProtection="1">
      <alignment horizontal="center"/>
      <protection/>
    </xf>
    <xf numFmtId="20" fontId="5" fillId="4" borderId="10" xfId="0" applyNumberFormat="1" applyFont="1" applyFill="1" applyBorder="1" applyAlignment="1">
      <alignment/>
    </xf>
    <xf numFmtId="2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20" fontId="5" fillId="4" borderId="13" xfId="0" applyNumberFormat="1" applyFont="1" applyFill="1" applyBorder="1" applyAlignment="1">
      <alignment/>
    </xf>
    <xf numFmtId="20" fontId="5" fillId="4" borderId="14" xfId="0" applyNumberFormat="1" applyFont="1" applyFill="1" applyBorder="1" applyAlignment="1">
      <alignment/>
    </xf>
    <xf numFmtId="20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0" fontId="5" fillId="4" borderId="8" xfId="0" applyNumberFormat="1" applyFont="1" applyFill="1" applyBorder="1" applyAlignment="1">
      <alignment/>
    </xf>
    <xf numFmtId="20" fontId="4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1" fontId="4" fillId="4" borderId="1" xfId="0" applyNumberFormat="1" applyFont="1" applyFill="1" applyBorder="1" applyAlignment="1" applyProtection="1">
      <alignment horizontal="center"/>
      <protection hidden="1" locked="0"/>
    </xf>
    <xf numFmtId="0" fontId="5" fillId="3" borderId="6" xfId="0" applyFont="1" applyFill="1" applyBorder="1" applyAlignment="1" applyProtection="1">
      <alignment horizontal="left"/>
      <protection/>
    </xf>
    <xf numFmtId="0" fontId="5" fillId="3" borderId="7" xfId="0" applyFont="1" applyFill="1" applyBorder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/>
    </xf>
    <xf numFmtId="20" fontId="4" fillId="4" borderId="0" xfId="0" applyNumberFormat="1" applyFont="1" applyFill="1" applyAlignment="1" applyProtection="1">
      <alignment horizontal="right"/>
      <protection locked="0"/>
    </xf>
    <xf numFmtId="45" fontId="4" fillId="4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centerContinuous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" borderId="6" xfId="0" applyFont="1" applyFill="1" applyBorder="1" applyAlignment="1" applyProtection="1">
      <alignment horizontal="center" vertical="top"/>
      <protection/>
    </xf>
    <xf numFmtId="0" fontId="5" fillId="3" borderId="9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right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left"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left"/>
      <protection/>
    </xf>
    <xf numFmtId="0" fontId="5" fillId="4" borderId="4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1" fontId="5" fillId="0" borderId="5" xfId="0" applyNumberFormat="1" applyFont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wrapText="1"/>
      <protection/>
    </xf>
    <xf numFmtId="0" fontId="4" fillId="4" borderId="10" xfId="0" applyFont="1" applyFill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/>
      <protection/>
    </xf>
    <xf numFmtId="20" fontId="5" fillId="0" borderId="0" xfId="0" applyNumberFormat="1" applyFont="1" applyAlignment="1" applyProtection="1">
      <alignment/>
      <protection/>
    </xf>
    <xf numFmtId="2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/>
    </xf>
    <xf numFmtId="20" fontId="9" fillId="0" borderId="0" xfId="0" applyNumberFormat="1" applyFont="1" applyAlignment="1" applyProtection="1">
      <alignment horizontal="left"/>
      <protection/>
    </xf>
    <xf numFmtId="20" fontId="10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/>
      <protection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0</xdr:row>
      <xdr:rowOff>57150</xdr:rowOff>
    </xdr:from>
    <xdr:to>
      <xdr:col>4</xdr:col>
      <xdr:colOff>228600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571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showOutlineSymbols="0" zoomScale="90" zoomScaleNormal="90" workbookViewId="0" topLeftCell="A10">
      <selection activeCell="E50" sqref="E50"/>
    </sheetView>
  </sheetViews>
  <sheetFormatPr defaultColWidth="11.421875" defaultRowHeight="12.75" outlineLevelCol="1"/>
  <cols>
    <col min="1" max="1" width="6.00390625" style="2" customWidth="1"/>
    <col min="2" max="2" width="6.28125" style="1" customWidth="1"/>
    <col min="3" max="3" width="24.140625" style="1" customWidth="1"/>
    <col min="4" max="4" width="3.140625" style="1" customWidth="1"/>
    <col min="5" max="5" width="25.140625" style="1" customWidth="1"/>
    <col min="6" max="6" width="4.00390625" style="1" customWidth="1" outlineLevel="1"/>
    <col min="7" max="7" width="2.140625" style="1" customWidth="1" outlineLevel="1"/>
    <col min="8" max="8" width="6.7109375" style="1" customWidth="1" outlineLevel="1"/>
    <col min="9" max="9" width="0.2890625" style="1" customWidth="1"/>
    <col min="10" max="10" width="3.7109375" style="1" customWidth="1"/>
    <col min="11" max="11" width="6.421875" style="1" customWidth="1"/>
    <col min="12" max="12" width="9.7109375" style="2" hidden="1" customWidth="1"/>
    <col min="13" max="13" width="0.2890625" style="2" hidden="1" customWidth="1"/>
    <col min="14" max="14" width="11.421875" style="2" customWidth="1"/>
    <col min="15" max="15" width="4.28125" style="2" customWidth="1"/>
    <col min="16" max="16" width="3.28125" style="2" customWidth="1"/>
    <col min="17" max="16384" width="11.421875" style="2" customWidth="1"/>
  </cols>
  <sheetData>
    <row r="1" spans="1:11" s="9" customFormat="1" ht="15.75">
      <c r="A1" s="25"/>
      <c r="B1" s="3"/>
      <c r="C1"/>
      <c r="D1"/>
      <c r="E1"/>
      <c r="F1" s="27" t="s">
        <v>0</v>
      </c>
      <c r="G1" s="21" t="s">
        <v>1</v>
      </c>
      <c r="H1" s="79">
        <v>0.4166666666666667</v>
      </c>
      <c r="I1" s="1"/>
      <c r="J1" s="17" t="s">
        <v>2</v>
      </c>
      <c r="K1" s="1"/>
    </row>
    <row r="2" spans="1:11" s="9" customFormat="1" ht="15.75">
      <c r="A2" s="25"/>
      <c r="B2" s="3"/>
      <c r="C2"/>
      <c r="D2"/>
      <c r="E2"/>
      <c r="F2" s="27" t="s">
        <v>3</v>
      </c>
      <c r="G2" s="21" t="s">
        <v>1</v>
      </c>
      <c r="H2" s="80">
        <v>0.013888888888888888</v>
      </c>
      <c r="I2" s="1"/>
      <c r="J2" s="17" t="s">
        <v>4</v>
      </c>
      <c r="K2" s="1"/>
    </row>
    <row r="3" spans="3:10" ht="18.75" customHeight="1">
      <c r="C3" t="s">
        <v>46</v>
      </c>
      <c r="D3"/>
      <c r="E3"/>
      <c r="F3" s="27" t="s">
        <v>5</v>
      </c>
      <c r="G3" s="21" t="s">
        <v>1</v>
      </c>
      <c r="H3" s="80">
        <v>0.001388888888888889</v>
      </c>
      <c r="J3" s="17" t="s">
        <v>4</v>
      </c>
    </row>
    <row r="4" spans="3:5" ht="12.75">
      <c r="C4"/>
      <c r="E4"/>
    </row>
    <row r="5" spans="3:5" ht="12.75">
      <c r="C5" s="39" t="s">
        <v>6</v>
      </c>
      <c r="E5" s="40" t="s">
        <v>7</v>
      </c>
    </row>
    <row r="6" spans="3:5" ht="12.75">
      <c r="C6" s="76" t="s">
        <v>52</v>
      </c>
      <c r="E6" s="76" t="s">
        <v>49</v>
      </c>
    </row>
    <row r="7" spans="3:5" ht="13.5" customHeight="1">
      <c r="C7" s="76" t="s">
        <v>55</v>
      </c>
      <c r="E7" s="76" t="s">
        <v>51</v>
      </c>
    </row>
    <row r="8" spans="3:5" ht="12.75">
      <c r="C8" s="76" t="s">
        <v>54</v>
      </c>
      <c r="E8" s="76" t="s">
        <v>50</v>
      </c>
    </row>
    <row r="9" spans="3:6" ht="12.75">
      <c r="C9" s="77" t="s">
        <v>56</v>
      </c>
      <c r="D9"/>
      <c r="E9" s="77" t="s">
        <v>53</v>
      </c>
      <c r="F9" s="5"/>
    </row>
    <row r="10" spans="3:6" ht="12.75">
      <c r="C10" s="136"/>
      <c r="D10"/>
      <c r="E10" s="136"/>
      <c r="F10" s="5"/>
    </row>
    <row r="11" spans="3:5" ht="12.75">
      <c r="C11" s="136"/>
      <c r="D11"/>
      <c r="E11" s="136"/>
    </row>
    <row r="12" spans="3:11" ht="12.75">
      <c r="C12" s="136"/>
      <c r="D12"/>
      <c r="E12"/>
      <c r="G12"/>
      <c r="I12" s="1" t="s">
        <v>8</v>
      </c>
      <c r="J12"/>
      <c r="K12"/>
    </row>
    <row r="13" spans="1:12" ht="12.75">
      <c r="A13" s="41" t="s">
        <v>9</v>
      </c>
      <c r="B13" s="41" t="s">
        <v>10</v>
      </c>
      <c r="C13" s="137"/>
      <c r="D13" s="42"/>
      <c r="E13" s="43"/>
      <c r="F13" s="44"/>
      <c r="G13" s="44" t="s">
        <v>11</v>
      </c>
      <c r="H13" s="44"/>
      <c r="I13" s="43"/>
      <c r="J13" s="43"/>
      <c r="K13" s="44" t="s">
        <v>12</v>
      </c>
      <c r="L13" s="45"/>
    </row>
    <row r="14" spans="1:13" ht="12.75">
      <c r="A14" s="52" t="s">
        <v>13</v>
      </c>
      <c r="B14" s="28">
        <f>Turnierbeginn</f>
        <v>0.4166666666666667</v>
      </c>
      <c r="C14" s="30" t="str">
        <f>gr_11</f>
        <v>SG Germ. Kl. Krotzenburg I</v>
      </c>
      <c r="D14" s="129" t="s">
        <v>14</v>
      </c>
      <c r="E14" s="78" t="str">
        <f>gr_12</f>
        <v>SG Dietzenbach I</v>
      </c>
      <c r="F14" s="73"/>
      <c r="G14" s="47" t="s">
        <v>14</v>
      </c>
      <c r="H14" s="48" t="s">
        <v>8</v>
      </c>
      <c r="I14" s="19"/>
      <c r="J14" s="22"/>
      <c r="K14" s="19"/>
      <c r="L14" s="23"/>
      <c r="M14" s="8"/>
    </row>
    <row r="15" spans="1:13" ht="12.75">
      <c r="A15" s="52" t="s">
        <v>15</v>
      </c>
      <c r="B15" s="28">
        <f>B14+Spielzeit+Pausenzeit</f>
        <v>0.43194444444444446</v>
      </c>
      <c r="C15" s="30" t="str">
        <f>gr_13</f>
        <v>TSG Neu-Isenburg I</v>
      </c>
      <c r="D15" s="129" t="s">
        <v>14</v>
      </c>
      <c r="E15" s="26" t="str">
        <f>gr_14</f>
        <v>SG Heusenstamm I</v>
      </c>
      <c r="F15" s="46"/>
      <c r="G15" s="47" t="s">
        <v>14</v>
      </c>
      <c r="H15" s="48"/>
      <c r="I15" s="19"/>
      <c r="J15" s="22"/>
      <c r="K15" s="19"/>
      <c r="L15" s="23"/>
      <c r="M15" s="8"/>
    </row>
    <row r="16" spans="1:13" ht="12.75">
      <c r="A16" s="52" t="s">
        <v>16</v>
      </c>
      <c r="B16" s="28">
        <f>B15+Spielzeit+Pausenzeit</f>
        <v>0.44722222222222224</v>
      </c>
      <c r="C16" s="30" t="str">
        <f>gr_22</f>
        <v>SC Buchschlag I</v>
      </c>
      <c r="D16" s="129" t="s">
        <v>14</v>
      </c>
      <c r="E16" s="26" t="str">
        <f>gr_24</f>
        <v>FV 06 Sprendlingen I</v>
      </c>
      <c r="F16" s="46"/>
      <c r="G16" s="47" t="s">
        <v>14</v>
      </c>
      <c r="H16" s="48"/>
      <c r="I16" s="19"/>
      <c r="J16" s="22"/>
      <c r="K16" s="19"/>
      <c r="L16" s="23"/>
      <c r="M16" s="8"/>
    </row>
    <row r="17" spans="1:13" ht="13.5" customHeight="1">
      <c r="A17" s="52" t="s">
        <v>17</v>
      </c>
      <c r="B17" s="28">
        <f>B16+Pausenzeit+Spielzeit</f>
        <v>0.4625</v>
      </c>
      <c r="C17" s="31" t="str">
        <f>gr_23</f>
        <v>TSG Mixteam</v>
      </c>
      <c r="D17" s="129" t="s">
        <v>14</v>
      </c>
      <c r="E17" s="35" t="str">
        <f>gr_21</f>
        <v>FC Raunheim I</v>
      </c>
      <c r="F17" s="46" t="s">
        <v>8</v>
      </c>
      <c r="G17" s="47" t="s">
        <v>14</v>
      </c>
      <c r="H17" s="48" t="s">
        <v>8</v>
      </c>
      <c r="I17" s="19"/>
      <c r="J17" s="22"/>
      <c r="K17" s="19"/>
      <c r="L17" s="23"/>
      <c r="M17" s="8"/>
    </row>
    <row r="18" spans="1:13" ht="12.75" customHeight="1">
      <c r="A18" s="52" t="s">
        <v>18</v>
      </c>
      <c r="B18" s="28">
        <f aca="true" t="shared" si="0" ref="B18:B25">B17+Spielzeit+Pausenzeit</f>
        <v>0.4777777777777778</v>
      </c>
      <c r="C18" s="31" t="str">
        <f>gr_13</f>
        <v>TSG Neu-Isenburg I</v>
      </c>
      <c r="D18" s="129" t="s">
        <v>14</v>
      </c>
      <c r="E18" s="35" t="str">
        <f>gr_12</f>
        <v>SG Dietzenbach I</v>
      </c>
      <c r="F18" s="46" t="s">
        <v>8</v>
      </c>
      <c r="G18" s="47" t="s">
        <v>14</v>
      </c>
      <c r="H18" s="48" t="s">
        <v>8</v>
      </c>
      <c r="I18" s="19"/>
      <c r="J18" s="22"/>
      <c r="K18" s="19"/>
      <c r="L18" s="23"/>
      <c r="M18" s="8"/>
    </row>
    <row r="19" spans="1:13" ht="12.75">
      <c r="A19" s="52" t="s">
        <v>19</v>
      </c>
      <c r="B19" s="28">
        <f t="shared" si="0"/>
        <v>0.4930555555555556</v>
      </c>
      <c r="C19" s="31" t="str">
        <f>gr_14</f>
        <v>SG Heusenstamm I</v>
      </c>
      <c r="D19" s="129" t="s">
        <v>14</v>
      </c>
      <c r="E19" s="35" t="str">
        <f>gr_11</f>
        <v>SG Germ. Kl. Krotzenburg I</v>
      </c>
      <c r="F19" s="46" t="s">
        <v>8</v>
      </c>
      <c r="G19" s="47" t="s">
        <v>14</v>
      </c>
      <c r="H19" s="48" t="s">
        <v>8</v>
      </c>
      <c r="I19" s="19"/>
      <c r="J19" s="22"/>
      <c r="K19" s="19"/>
      <c r="L19" s="23"/>
      <c r="M19" s="8"/>
    </row>
    <row r="20" spans="1:13" ht="12.75">
      <c r="A20" s="52" t="s">
        <v>20</v>
      </c>
      <c r="B20" s="28">
        <f t="shared" si="0"/>
        <v>0.5083333333333333</v>
      </c>
      <c r="C20" s="30" t="str">
        <f>gr_23</f>
        <v>TSG Mixteam</v>
      </c>
      <c r="D20" s="129" t="s">
        <v>14</v>
      </c>
      <c r="E20" s="26" t="str">
        <f>gr_24</f>
        <v>FV 06 Sprendlingen I</v>
      </c>
      <c r="F20" s="46" t="s">
        <v>8</v>
      </c>
      <c r="G20" s="47" t="s">
        <v>14</v>
      </c>
      <c r="H20" s="48" t="s">
        <v>8</v>
      </c>
      <c r="I20" s="19"/>
      <c r="J20" s="22"/>
      <c r="K20" s="19"/>
      <c r="L20" s="23"/>
      <c r="M20" s="8"/>
    </row>
    <row r="21" spans="1:13" ht="12.75">
      <c r="A21" s="52" t="s">
        <v>21</v>
      </c>
      <c r="B21" s="28">
        <f t="shared" si="0"/>
        <v>0.523611111111111</v>
      </c>
      <c r="C21" s="30" t="str">
        <f>gr_21</f>
        <v>FC Raunheim I</v>
      </c>
      <c r="D21" s="129" t="s">
        <v>14</v>
      </c>
      <c r="E21" s="26" t="str">
        <f>gr_22</f>
        <v>SC Buchschlag I</v>
      </c>
      <c r="F21" s="46" t="s">
        <v>8</v>
      </c>
      <c r="G21" s="47" t="s">
        <v>14</v>
      </c>
      <c r="H21" s="48" t="s">
        <v>8</v>
      </c>
      <c r="I21" s="19"/>
      <c r="J21" s="22"/>
      <c r="K21" s="19"/>
      <c r="L21" s="23"/>
      <c r="M21" s="8"/>
    </row>
    <row r="22" spans="1:13" ht="15" customHeight="1">
      <c r="A22" s="52" t="s">
        <v>22</v>
      </c>
      <c r="B22" s="28">
        <f t="shared" si="0"/>
        <v>0.5388888888888888</v>
      </c>
      <c r="C22" s="31" t="str">
        <f>gr_13</f>
        <v>TSG Neu-Isenburg I</v>
      </c>
      <c r="D22" s="129" t="s">
        <v>14</v>
      </c>
      <c r="E22" s="35" t="str">
        <f>gr_11</f>
        <v>SG Germ. Kl. Krotzenburg I</v>
      </c>
      <c r="F22" s="46" t="s">
        <v>8</v>
      </c>
      <c r="G22" s="47" t="s">
        <v>14</v>
      </c>
      <c r="H22" s="48" t="s">
        <v>8</v>
      </c>
      <c r="I22" s="19"/>
      <c r="J22" s="22"/>
      <c r="K22" s="19"/>
      <c r="L22" s="23"/>
      <c r="M22" s="8"/>
    </row>
    <row r="23" spans="1:13" ht="14.25" customHeight="1">
      <c r="A23" s="52" t="s">
        <v>23</v>
      </c>
      <c r="B23" s="28">
        <f t="shared" si="0"/>
        <v>0.5541666666666665</v>
      </c>
      <c r="C23" s="30" t="str">
        <f>gr_12</f>
        <v>SG Dietzenbach I</v>
      </c>
      <c r="D23" s="129" t="s">
        <v>14</v>
      </c>
      <c r="E23" s="26" t="str">
        <f>gr_14</f>
        <v>SG Heusenstamm I</v>
      </c>
      <c r="F23" s="46" t="s">
        <v>8</v>
      </c>
      <c r="G23" s="47" t="s">
        <v>14</v>
      </c>
      <c r="H23" s="48" t="s">
        <v>8</v>
      </c>
      <c r="I23" s="19"/>
      <c r="J23" s="22"/>
      <c r="K23" s="19"/>
      <c r="L23" s="23"/>
      <c r="M23" s="8"/>
    </row>
    <row r="24" spans="1:13" ht="15" customHeight="1">
      <c r="A24" s="52" t="s">
        <v>24</v>
      </c>
      <c r="B24" s="28">
        <f t="shared" si="0"/>
        <v>0.5694444444444442</v>
      </c>
      <c r="C24" s="31" t="str">
        <f>gr_23</f>
        <v>TSG Mixteam</v>
      </c>
      <c r="D24" s="129" t="s">
        <v>14</v>
      </c>
      <c r="E24" s="35" t="str">
        <f>gr_22</f>
        <v>SC Buchschlag I</v>
      </c>
      <c r="F24" s="46" t="s">
        <v>8</v>
      </c>
      <c r="G24" s="47" t="s">
        <v>14</v>
      </c>
      <c r="H24" s="48" t="s">
        <v>8</v>
      </c>
      <c r="I24" s="19"/>
      <c r="J24" s="22"/>
      <c r="K24" s="19"/>
      <c r="L24" s="23"/>
      <c r="M24" s="8"/>
    </row>
    <row r="25" spans="1:13" ht="15" customHeight="1">
      <c r="A25" s="53" t="s">
        <v>25</v>
      </c>
      <c r="B25" s="29">
        <f t="shared" si="0"/>
        <v>0.5847222222222219</v>
      </c>
      <c r="C25" s="32" t="str">
        <f>gr_24</f>
        <v>FV 06 Sprendlingen I</v>
      </c>
      <c r="D25" s="130" t="s">
        <v>14</v>
      </c>
      <c r="E25" s="36" t="str">
        <f>gr_21</f>
        <v>FC Raunheim I</v>
      </c>
      <c r="F25" s="49" t="s">
        <v>8</v>
      </c>
      <c r="G25" s="50" t="s">
        <v>14</v>
      </c>
      <c r="H25" s="51" t="s">
        <v>8</v>
      </c>
      <c r="I25" s="20"/>
      <c r="J25" s="37"/>
      <c r="K25" s="20"/>
      <c r="L25" s="38"/>
      <c r="M25" s="8"/>
    </row>
    <row r="26" spans="3:11" ht="30" customHeight="1">
      <c r="C26" s="108"/>
      <c r="D26" s="2"/>
      <c r="E26" s="2"/>
      <c r="F26" s="2"/>
      <c r="G26" s="2"/>
      <c r="H26" s="2"/>
      <c r="I26" s="2"/>
      <c r="J26" s="2"/>
      <c r="K26" s="2"/>
    </row>
    <row r="27" spans="1:6" ht="15" customHeight="1" hidden="1">
      <c r="A27" s="4"/>
      <c r="B27" s="18"/>
      <c r="F27" s="6"/>
    </row>
    <row r="28" spans="1:2" ht="15" customHeight="1" hidden="1">
      <c r="A28" s="4"/>
      <c r="B28" s="18"/>
    </row>
    <row r="29" spans="2:13" s="10" customFormat="1" ht="15" customHeight="1" hidden="1">
      <c r="B29" s="13"/>
      <c r="F29" s="11"/>
      <c r="G29" s="7" t="s">
        <v>26</v>
      </c>
      <c r="H29" s="11"/>
      <c r="I29" s="1"/>
      <c r="J29" s="12" t="s">
        <v>12</v>
      </c>
      <c r="K29" s="1"/>
      <c r="M29" s="13"/>
    </row>
    <row r="30" spans="3:10" ht="16.5" customHeight="1" hidden="1">
      <c r="C30" s="3" t="s">
        <v>6</v>
      </c>
      <c r="F30" s="7"/>
      <c r="G30" s="7"/>
      <c r="H30" s="7"/>
      <c r="J30" s="12"/>
    </row>
    <row r="31" spans="1:13" ht="11.25" customHeight="1" hidden="1">
      <c r="A31" s="2" t="s">
        <v>8</v>
      </c>
      <c r="C31" s="5" t="str">
        <f>gr_11</f>
        <v>SG Germ. Kl. Krotzenburg I</v>
      </c>
      <c r="E31" s="2"/>
      <c r="F31" s="14" t="e">
        <f>SUM(H15+F19+H23)</f>
        <v>#VALUE!</v>
      </c>
      <c r="G31" s="7" t="s">
        <v>14</v>
      </c>
      <c r="H31" s="7" t="e">
        <f>SUM(F15+H19+F23)</f>
        <v>#VALUE!</v>
      </c>
      <c r="I31" s="15">
        <f>SUM(I14++K22+K19)*2+(J22+J19++J14)</f>
        <v>0</v>
      </c>
      <c r="J31" s="15" t="s">
        <v>14</v>
      </c>
      <c r="K31" s="15">
        <f>SUM(K14+I22+I19)*2+(J22+J19+J14)</f>
        <v>0</v>
      </c>
      <c r="M31" s="16"/>
    </row>
    <row r="32" spans="1:13" ht="12" customHeight="1" hidden="1">
      <c r="A32" s="2" t="s">
        <v>8</v>
      </c>
      <c r="C32" s="5" t="str">
        <f>gr_12</f>
        <v>SG Dietzenbach I</v>
      </c>
      <c r="F32" s="7" t="e">
        <f>SUM(H14+H18+F23)</f>
        <v>#VALUE!</v>
      </c>
      <c r="G32" s="7" t="s">
        <v>14</v>
      </c>
      <c r="H32" s="7" t="e">
        <f>SUM(F14+F18+H23)</f>
        <v>#VALUE!</v>
      </c>
      <c r="I32" s="15">
        <f>SUM(K14+I23+K18)*2+(J14+J23+J18)</f>
        <v>0</v>
      </c>
      <c r="J32" s="15" t="s">
        <v>14</v>
      </c>
      <c r="K32" s="15">
        <f>SUM(I14+K23+I18)*2+(J14+J23+J18)</f>
        <v>0</v>
      </c>
      <c r="M32" s="16"/>
    </row>
    <row r="33" spans="1:13" ht="13.5" customHeight="1" hidden="1">
      <c r="A33" s="2" t="s">
        <v>8</v>
      </c>
      <c r="C33" s="5" t="str">
        <f>gr_13</f>
        <v>TSG Neu-Isenburg I</v>
      </c>
      <c r="F33" s="7" t="e">
        <f>SUM($F$15+$F$18+$F$22)</f>
        <v>#VALUE!</v>
      </c>
      <c r="G33" s="7" t="s">
        <v>14</v>
      </c>
      <c r="H33" s="7" t="e">
        <f>SUM(H15+H18+H22)</f>
        <v>#VALUE!</v>
      </c>
      <c r="I33" s="15">
        <f>SUM(I15+I18+I22)*2+(J15+J18+J22)</f>
        <v>0</v>
      </c>
      <c r="J33" s="15" t="s">
        <v>14</v>
      </c>
      <c r="K33" s="15">
        <f>SUM(K15+K18+K22)*2+(J15+J18+J22)</f>
        <v>0</v>
      </c>
      <c r="M33" s="16"/>
    </row>
    <row r="34" spans="1:13" ht="14.25" customHeight="1" hidden="1">
      <c r="A34" s="2" t="s">
        <v>8</v>
      </c>
      <c r="C34" s="5" t="str">
        <f>gr_14</f>
        <v>SG Heusenstamm I</v>
      </c>
      <c r="F34" s="7" t="e">
        <f>SUM($F$14+$H$19+$H$22)</f>
        <v>#VALUE!</v>
      </c>
      <c r="G34" s="7" t="s">
        <v>14</v>
      </c>
      <c r="H34" s="7" t="e">
        <f>SUM(H14+F19+F22)</f>
        <v>#VALUE!</v>
      </c>
      <c r="I34" s="15">
        <f>SUM(K15+K23+I19)*2+(J15+J23+J19)</f>
        <v>0</v>
      </c>
      <c r="J34" s="15" t="s">
        <v>14</v>
      </c>
      <c r="K34" s="15">
        <f>SUM(I15+I23+K19)*2+(J15+J23+J19)</f>
        <v>0</v>
      </c>
      <c r="M34" s="16"/>
    </row>
    <row r="35" spans="6:11" ht="13.5" customHeight="1" hidden="1">
      <c r="F35" s="7"/>
      <c r="G35" s="7"/>
      <c r="H35" s="7"/>
      <c r="I35" s="15"/>
      <c r="J35" s="15"/>
      <c r="K35" s="15"/>
    </row>
    <row r="36" spans="3:11" ht="14.25" customHeight="1" hidden="1">
      <c r="C36" s="3" t="s">
        <v>7</v>
      </c>
      <c r="F36" s="7"/>
      <c r="G36" s="7"/>
      <c r="H36" s="7"/>
      <c r="I36" s="15"/>
      <c r="J36" s="15"/>
      <c r="K36" s="15"/>
    </row>
    <row r="37" spans="1:13" ht="15.75" customHeight="1" hidden="1">
      <c r="A37" s="2" t="s">
        <v>8</v>
      </c>
      <c r="C37" s="5" t="str">
        <f>gr_21</f>
        <v>FC Raunheim I</v>
      </c>
      <c r="F37" s="7" t="e">
        <f>SUM($H$17+$F$21+$H$25)</f>
        <v>#VALUE!</v>
      </c>
      <c r="G37" s="7" t="s">
        <v>14</v>
      </c>
      <c r="H37" s="7" t="e">
        <f>SUM(F17+H21+F25)</f>
        <v>#VALUE!</v>
      </c>
      <c r="I37" s="15">
        <f>SUM(I21+K25+K17)*2+(J21+J25+J17)</f>
        <v>0</v>
      </c>
      <c r="J37" s="15" t="s">
        <v>14</v>
      </c>
      <c r="K37" s="15">
        <f>SUM(K21+I25+I17)*2+(J21+J25+J17)</f>
        <v>0</v>
      </c>
      <c r="M37" s="16"/>
    </row>
    <row r="38" spans="1:13" ht="16.5" customHeight="1" hidden="1">
      <c r="A38" s="2" t="s">
        <v>8</v>
      </c>
      <c r="C38" s="5" t="str">
        <f>gr_22</f>
        <v>SC Buchschlag I</v>
      </c>
      <c r="F38" s="7" t="e">
        <f>SUM($F$16+$H$21+$H$24)</f>
        <v>#VALUE!</v>
      </c>
      <c r="G38" s="7" t="s">
        <v>14</v>
      </c>
      <c r="H38" s="7" t="e">
        <f>SUM(H16+F21+F24)</f>
        <v>#VALUE!</v>
      </c>
      <c r="I38" s="15">
        <f>SUM(K21+I16+K24)*2+(J21+J16+J24)</f>
        <v>0</v>
      </c>
      <c r="J38" s="15" t="s">
        <v>14</v>
      </c>
      <c r="K38" s="15">
        <f>SUM(I21+K16+I24)*2+(J21+J16+J24)</f>
        <v>0</v>
      </c>
      <c r="M38" s="16"/>
    </row>
    <row r="39" spans="1:13" ht="18" customHeight="1" hidden="1">
      <c r="A39" s="2" t="s">
        <v>8</v>
      </c>
      <c r="C39" s="5" t="str">
        <f>gr_23</f>
        <v>TSG Mixteam</v>
      </c>
      <c r="F39" s="7" t="e">
        <f>SUM($F$17+$F$20+$F$24)</f>
        <v>#VALUE!</v>
      </c>
      <c r="G39" s="7" t="s">
        <v>14</v>
      </c>
      <c r="H39" s="7" t="e">
        <f>SUM(H17+H20+H24)</f>
        <v>#VALUE!</v>
      </c>
      <c r="I39" s="15">
        <f>SUM(I20+I24+I17)*2+(J20+J24+J17)</f>
        <v>0</v>
      </c>
      <c r="J39" s="15" t="s">
        <v>14</v>
      </c>
      <c r="K39" s="15">
        <f>SUM(K20+K24+K17)*2+(J20+J24+J17)</f>
        <v>0</v>
      </c>
      <c r="M39" s="16"/>
    </row>
    <row r="40" spans="1:13" ht="18" customHeight="1" hidden="1">
      <c r="A40" s="2" t="s">
        <v>8</v>
      </c>
      <c r="C40" s="5" t="str">
        <f>gr_24</f>
        <v>FV 06 Sprendlingen I</v>
      </c>
      <c r="F40" s="7" t="e">
        <f>SUM($H$16+$H$20+$F$25)</f>
        <v>#VALUE!</v>
      </c>
      <c r="G40" s="7" t="s">
        <v>14</v>
      </c>
      <c r="H40" s="7" t="e">
        <f>SUM(F16+F20+H25)</f>
        <v>#VALUE!</v>
      </c>
      <c r="I40" s="15">
        <f>SUM(K20+K16+I25)*2+(J20+J16+J25)</f>
        <v>0</v>
      </c>
      <c r="J40" s="15" t="s">
        <v>14</v>
      </c>
      <c r="K40" s="15">
        <f>SUM(I20+I16+K25)*2+(J20+J16+J25)</f>
        <v>0</v>
      </c>
      <c r="M40" s="16"/>
    </row>
    <row r="41" spans="6:8" ht="17.25" customHeight="1" hidden="1">
      <c r="F41" s="7"/>
      <c r="G41" s="7"/>
      <c r="H41" s="7"/>
    </row>
    <row r="42" spans="1:13" s="10" customFormat="1" ht="12.75" customHeight="1">
      <c r="A42" s="81"/>
      <c r="B42" s="11"/>
      <c r="C42" s="81"/>
      <c r="D42" s="81"/>
      <c r="E42" s="81"/>
      <c r="F42" s="24"/>
      <c r="G42" s="82"/>
      <c r="H42" s="24"/>
      <c r="I42" s="22"/>
      <c r="J42" s="82"/>
      <c r="K42" s="22"/>
      <c r="L42" s="82"/>
      <c r="M42" s="83"/>
    </row>
    <row r="43" spans="1:13" ht="12.75">
      <c r="A43" s="8"/>
      <c r="B43" s="7"/>
      <c r="C43" s="84" t="s">
        <v>6</v>
      </c>
      <c r="D43" s="7"/>
      <c r="E43" s="7"/>
      <c r="F43" s="55"/>
      <c r="G43" s="57" t="s">
        <v>26</v>
      </c>
      <c r="H43" s="56"/>
      <c r="I43" s="57"/>
      <c r="J43" s="57" t="s">
        <v>12</v>
      </c>
      <c r="K43" s="74" t="s">
        <v>27</v>
      </c>
      <c r="L43" s="85"/>
      <c r="M43" s="83"/>
    </row>
    <row r="44" spans="1:13" ht="15" customHeight="1">
      <c r="A44" s="86"/>
      <c r="B44" s="87" t="s">
        <v>13</v>
      </c>
      <c r="C44" s="88"/>
      <c r="D44" s="7"/>
      <c r="E44" s="7"/>
      <c r="F44" s="54"/>
      <c r="G44" s="131" t="s">
        <v>14</v>
      </c>
      <c r="H44" s="23"/>
      <c r="I44" s="89"/>
      <c r="J44" s="90"/>
      <c r="K44" s="22"/>
      <c r="L44" s="91"/>
      <c r="M44" s="83"/>
    </row>
    <row r="45" spans="1:13" ht="15" customHeight="1">
      <c r="A45" s="86"/>
      <c r="B45" s="92" t="s">
        <v>15</v>
      </c>
      <c r="C45" s="93"/>
      <c r="D45" s="7"/>
      <c r="E45" s="7"/>
      <c r="F45" s="19"/>
      <c r="G45" s="131" t="s">
        <v>14</v>
      </c>
      <c r="H45" s="23"/>
      <c r="I45" s="89"/>
      <c r="J45" s="90"/>
      <c r="K45" s="22"/>
      <c r="L45" s="91"/>
      <c r="M45" s="83"/>
    </row>
    <row r="46" spans="1:13" ht="15" customHeight="1">
      <c r="A46" s="86"/>
      <c r="B46" s="92" t="s">
        <v>16</v>
      </c>
      <c r="C46" s="93"/>
      <c r="D46" s="7"/>
      <c r="E46" s="7"/>
      <c r="F46" s="19"/>
      <c r="G46" s="131" t="s">
        <v>14</v>
      </c>
      <c r="H46" s="23"/>
      <c r="I46" s="89"/>
      <c r="J46" s="90"/>
      <c r="K46" s="22"/>
      <c r="L46" s="91"/>
      <c r="M46" s="83"/>
    </row>
    <row r="47" spans="1:13" ht="15" customHeight="1">
      <c r="A47" s="86"/>
      <c r="B47" s="94" t="s">
        <v>17</v>
      </c>
      <c r="C47" s="95"/>
      <c r="D47" s="7"/>
      <c r="E47" s="8"/>
      <c r="F47" s="20"/>
      <c r="G47" s="132" t="s">
        <v>14</v>
      </c>
      <c r="H47" s="38"/>
      <c r="I47" s="96"/>
      <c r="J47" s="97"/>
      <c r="K47" s="37"/>
      <c r="L47" s="98"/>
      <c r="M47" s="83"/>
    </row>
    <row r="48" spans="1:13" ht="15" customHeight="1">
      <c r="A48" s="8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</row>
    <row r="49" spans="1:13" ht="12.75">
      <c r="A49" s="86"/>
      <c r="B49" s="7"/>
      <c r="C49" s="84" t="s">
        <v>7</v>
      </c>
      <c r="D49" s="7"/>
      <c r="E49" s="7"/>
      <c r="F49" s="55"/>
      <c r="G49" s="57" t="s">
        <v>26</v>
      </c>
      <c r="H49" s="56"/>
      <c r="I49" s="57"/>
      <c r="J49" s="56" t="s">
        <v>12</v>
      </c>
      <c r="K49" s="75" t="s">
        <v>27</v>
      </c>
      <c r="L49" s="99"/>
      <c r="M49" s="8"/>
    </row>
    <row r="50" spans="1:13" ht="15" customHeight="1">
      <c r="A50" s="86"/>
      <c r="B50" s="100" t="s">
        <v>13</v>
      </c>
      <c r="C50" s="93"/>
      <c r="D50" s="7"/>
      <c r="E50" s="7"/>
      <c r="F50" s="19"/>
      <c r="G50" s="131" t="s">
        <v>14</v>
      </c>
      <c r="H50" s="23"/>
      <c r="I50" s="89"/>
      <c r="J50" s="90"/>
      <c r="K50" s="22"/>
      <c r="L50" s="91"/>
      <c r="M50" s="83"/>
    </row>
    <row r="51" spans="1:13" ht="15" customHeight="1">
      <c r="A51" s="86"/>
      <c r="B51" s="101" t="s">
        <v>15</v>
      </c>
      <c r="C51" s="93"/>
      <c r="D51" s="7"/>
      <c r="E51" s="7"/>
      <c r="F51" s="19"/>
      <c r="G51" s="131" t="s">
        <v>14</v>
      </c>
      <c r="H51" s="23"/>
      <c r="I51" s="89"/>
      <c r="J51" s="90"/>
      <c r="K51" s="22"/>
      <c r="L51" s="91"/>
      <c r="M51" s="83"/>
    </row>
    <row r="52" spans="1:13" ht="15" customHeight="1">
      <c r="A52" s="86"/>
      <c r="B52" s="101" t="s">
        <v>16</v>
      </c>
      <c r="C52" s="93"/>
      <c r="D52" s="7"/>
      <c r="E52" s="7"/>
      <c r="F52" s="19"/>
      <c r="G52" s="131" t="s">
        <v>14</v>
      </c>
      <c r="H52" s="23"/>
      <c r="I52" s="89"/>
      <c r="J52" s="90"/>
      <c r="K52" s="22"/>
      <c r="L52" s="91"/>
      <c r="M52" s="83"/>
    </row>
    <row r="53" spans="1:13" ht="15" customHeight="1">
      <c r="A53" s="86"/>
      <c r="B53" s="102" t="s">
        <v>17</v>
      </c>
      <c r="C53" s="95"/>
      <c r="D53" s="7"/>
      <c r="E53" s="7"/>
      <c r="F53" s="20"/>
      <c r="G53" s="132" t="s">
        <v>14</v>
      </c>
      <c r="H53" s="38"/>
      <c r="I53" s="96"/>
      <c r="J53" s="97"/>
      <c r="K53" s="37"/>
      <c r="L53" s="98"/>
      <c r="M53" s="83"/>
    </row>
    <row r="54" spans="1:13" ht="15.75" customHeight="1" hidden="1">
      <c r="A54" s="86"/>
      <c r="B54" s="103"/>
      <c r="C54" s="78"/>
      <c r="D54" s="7"/>
      <c r="E54" s="7"/>
      <c r="F54" s="22"/>
      <c r="G54" s="22"/>
      <c r="H54" s="22"/>
      <c r="I54" s="22"/>
      <c r="J54" s="104"/>
      <c r="K54" s="22"/>
      <c r="L54" s="105"/>
      <c r="M54" s="83"/>
    </row>
    <row r="55" spans="1:13" ht="5.25" customHeight="1" hidden="1">
      <c r="A55" s="106"/>
      <c r="B55" s="10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</row>
    <row r="56" spans="1:13" s="145" customFormat="1" ht="15.75">
      <c r="A56" s="140" t="s">
        <v>47</v>
      </c>
      <c r="B56" s="141"/>
      <c r="C56" s="142"/>
      <c r="D56" s="143"/>
      <c r="E56" s="144"/>
      <c r="F56" s="142"/>
      <c r="G56" s="143"/>
      <c r="H56" s="143"/>
      <c r="I56" s="143"/>
      <c r="J56" s="143"/>
      <c r="K56" s="143"/>
      <c r="L56" s="143"/>
      <c r="M56" s="143"/>
    </row>
    <row r="57" spans="1:13" ht="11.25" customHeight="1">
      <c r="A57" s="106"/>
      <c r="B57" s="107"/>
      <c r="C57" s="83"/>
      <c r="D57" s="8"/>
      <c r="E57" s="8"/>
      <c r="F57" s="7"/>
      <c r="G57" s="7"/>
      <c r="H57" s="7"/>
      <c r="I57" s="7"/>
      <c r="J57" s="7"/>
      <c r="K57" s="7"/>
      <c r="L57" s="8"/>
      <c r="M57" s="8"/>
    </row>
    <row r="58" spans="1:13" ht="12.75">
      <c r="A58" s="58" t="s">
        <v>28</v>
      </c>
      <c r="B58" s="59">
        <v>0.625</v>
      </c>
      <c r="C58" s="60" t="s">
        <v>41</v>
      </c>
      <c r="D58" s="61" t="s">
        <v>14</v>
      </c>
      <c r="E58" s="60" t="s">
        <v>42</v>
      </c>
      <c r="F58" s="109" t="s">
        <v>8</v>
      </c>
      <c r="G58" s="133" t="s">
        <v>14</v>
      </c>
      <c r="H58" s="110" t="s">
        <v>8</v>
      </c>
      <c r="I58" s="61"/>
      <c r="J58" s="115" t="s">
        <v>40</v>
      </c>
      <c r="K58" s="116"/>
      <c r="L58" s="117"/>
      <c r="M58" s="118"/>
    </row>
    <row r="59" spans="1:13" ht="12.75">
      <c r="A59" s="62" t="s">
        <v>29</v>
      </c>
      <c r="B59" s="34">
        <v>0.642361111111111</v>
      </c>
      <c r="C59" s="33" t="s">
        <v>43</v>
      </c>
      <c r="D59" s="12" t="s">
        <v>14</v>
      </c>
      <c r="E59" s="33" t="s">
        <v>44</v>
      </c>
      <c r="F59" s="111" t="s">
        <v>8</v>
      </c>
      <c r="G59" s="134" t="s">
        <v>14</v>
      </c>
      <c r="H59" s="112" t="s">
        <v>8</v>
      </c>
      <c r="I59" s="12"/>
      <c r="J59" s="119" t="s">
        <v>39</v>
      </c>
      <c r="K59" s="120"/>
      <c r="L59" s="121"/>
      <c r="M59" s="122"/>
    </row>
    <row r="60" spans="1:13" ht="12.75">
      <c r="A60" s="62" t="s">
        <v>30</v>
      </c>
      <c r="B60" s="34">
        <v>0.6597222222222222</v>
      </c>
      <c r="C60" s="33"/>
      <c r="D60" s="12" t="s">
        <v>14</v>
      </c>
      <c r="E60" s="33"/>
      <c r="F60" s="111" t="s">
        <v>8</v>
      </c>
      <c r="G60" s="134" t="s">
        <v>14</v>
      </c>
      <c r="H60" s="112" t="s">
        <v>8</v>
      </c>
      <c r="I60" s="12"/>
      <c r="J60" s="119" t="s">
        <v>31</v>
      </c>
      <c r="K60" s="120"/>
      <c r="L60" s="121"/>
      <c r="M60" s="122"/>
    </row>
    <row r="61" spans="1:14" ht="12.75">
      <c r="A61" s="63" t="s">
        <v>32</v>
      </c>
      <c r="B61" s="64">
        <v>0.6770833333333334</v>
      </c>
      <c r="C61" s="65"/>
      <c r="D61" s="66" t="s">
        <v>14</v>
      </c>
      <c r="E61" s="65"/>
      <c r="F61" s="113" t="s">
        <v>8</v>
      </c>
      <c r="G61" s="135" t="s">
        <v>14</v>
      </c>
      <c r="H61" s="114" t="s">
        <v>8</v>
      </c>
      <c r="I61" s="66"/>
      <c r="J61" s="123" t="s">
        <v>33</v>
      </c>
      <c r="K61" s="124"/>
      <c r="L61" s="125"/>
      <c r="M61" s="126"/>
      <c r="N61" s="127"/>
    </row>
    <row r="62" spans="3:14" ht="12.75" hidden="1">
      <c r="C62" s="2"/>
      <c r="D62" s="2"/>
      <c r="E62" s="2"/>
      <c r="F62" s="2"/>
      <c r="G62" s="2"/>
      <c r="H62" s="2"/>
      <c r="I62" s="2"/>
      <c r="J62" s="127"/>
      <c r="K62" s="127"/>
      <c r="L62" s="127"/>
      <c r="M62" s="127"/>
      <c r="N62" s="127"/>
    </row>
    <row r="63" spans="3:14" ht="20.25" customHeight="1">
      <c r="C63" s="2"/>
      <c r="D63" s="2"/>
      <c r="E63" s="138" t="s">
        <v>34</v>
      </c>
      <c r="F63" s="2"/>
      <c r="G63" s="2"/>
      <c r="H63" s="2"/>
      <c r="I63" s="2"/>
      <c r="J63" s="127"/>
      <c r="K63" s="127"/>
      <c r="L63" s="127"/>
      <c r="M63" s="127"/>
      <c r="N63" s="127"/>
    </row>
    <row r="64" spans="1:14" ht="0.75" customHeight="1">
      <c r="A64" s="4"/>
      <c r="B64" s="18"/>
      <c r="C64"/>
      <c r="E64" s="5"/>
      <c r="J64" s="128"/>
      <c r="K64" s="128"/>
      <c r="L64" s="127"/>
      <c r="M64" s="127"/>
      <c r="N64" s="127"/>
    </row>
    <row r="65" spans="1:14" ht="12.75">
      <c r="A65" s="58" t="s">
        <v>35</v>
      </c>
      <c r="B65" s="59">
        <v>0.6944444444444445</v>
      </c>
      <c r="C65" s="60"/>
      <c r="D65" s="61" t="s">
        <v>14</v>
      </c>
      <c r="E65" s="60"/>
      <c r="F65" s="109" t="s">
        <v>8</v>
      </c>
      <c r="G65" s="133" t="s">
        <v>14</v>
      </c>
      <c r="H65" s="110" t="s">
        <v>8</v>
      </c>
      <c r="I65" s="61"/>
      <c r="J65" s="115" t="s">
        <v>36</v>
      </c>
      <c r="K65" s="116"/>
      <c r="L65" s="117"/>
      <c r="M65" s="118"/>
      <c r="N65" s="127"/>
    </row>
    <row r="66" spans="1:14" ht="12.75">
      <c r="A66" s="63" t="s">
        <v>37</v>
      </c>
      <c r="B66" s="64">
        <v>0.7152777777777778</v>
      </c>
      <c r="C66" s="65"/>
      <c r="D66" s="66" t="s">
        <v>14</v>
      </c>
      <c r="E66" s="65"/>
      <c r="F66" s="113" t="s">
        <v>8</v>
      </c>
      <c r="G66" s="135" t="s">
        <v>14</v>
      </c>
      <c r="H66" s="114" t="s">
        <v>8</v>
      </c>
      <c r="I66" s="66"/>
      <c r="J66" s="123" t="s">
        <v>38</v>
      </c>
      <c r="K66" s="124"/>
      <c r="L66" s="125"/>
      <c r="M66" s="126"/>
      <c r="N66" s="127"/>
    </row>
    <row r="67" spans="1:13" s="1" customFormat="1" ht="18" customHeight="1">
      <c r="A67" s="4"/>
      <c r="B67" s="18"/>
      <c r="L67" s="2"/>
      <c r="M67" s="2"/>
    </row>
    <row r="68" spans="1:13" ht="15.75">
      <c r="A68" s="67" t="s">
        <v>45</v>
      </c>
      <c r="B68" s="68">
        <v>0.7291666666666666</v>
      </c>
      <c r="C68" s="69"/>
      <c r="D68" s="70"/>
      <c r="E68" s="139" t="s">
        <v>48</v>
      </c>
      <c r="F68" s="70"/>
      <c r="G68" s="70"/>
      <c r="H68" s="70"/>
      <c r="I68" s="70"/>
      <c r="J68" s="70"/>
      <c r="K68" s="70"/>
      <c r="L68" s="71"/>
      <c r="M68" s="72"/>
    </row>
    <row r="69" spans="1:3" ht="10.5" customHeight="1">
      <c r="A69" s="4"/>
      <c r="B69" s="18"/>
      <c r="C69" s="17"/>
    </row>
    <row r="70" ht="12.75"/>
    <row r="71" ht="7.5" customHeight="1"/>
    <row r="72" ht="12.75"/>
    <row r="73" ht="12.75"/>
    <row r="74" ht="12.75"/>
    <row r="75" ht="12.75"/>
    <row r="76" ht="12.75"/>
    <row r="77" ht="12.75"/>
    <row r="78" ht="12.75"/>
    <row r="79" ht="12.75"/>
    <row r="80" ht="12.75">
      <c r="A80" s="1"/>
    </row>
    <row r="81" ht="12.75">
      <c r="A81" s="1"/>
    </row>
  </sheetData>
  <printOptions horizontalCentered="1"/>
  <pageMargins left="0.3937007874015748" right="0.25" top="0.7874015748031497" bottom="0.7874015748031497" header="0.25" footer="0.5118110236220472"/>
  <pageSetup orientation="portrait" paperSize="9" scale="98" r:id="rId3"/>
  <headerFooter alignWithMargins="0">
    <oddHeader>&amp;CTurnier 1. Mannschaften am 05.01.2008 Alicestrasse
am Hallenbad Neu-Isenburg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Turnierplan 2*4 Teams/1 Spielfeld</dc:title>
  <dc:subject>Turnier</dc:subject>
  <dc:creator>Günther Heise</dc:creator>
  <cp:keywords>Turnier TSG</cp:keywords>
  <dc:description>Turnierplan für 2*4 Mannschaften mit anschließendem Überkreuzspiel auf einem Spielfeld</dc:description>
  <cp:lastModifiedBy>admin</cp:lastModifiedBy>
  <cp:lastPrinted>2007-12-19T10:40:52Z</cp:lastPrinted>
  <dcterms:created xsi:type="dcterms:W3CDTF">2000-11-12T00:40:43Z</dcterms:created>
  <dcterms:modified xsi:type="dcterms:W3CDTF">2007-12-19T11:13:54Z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